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Исполнение программы" sheetId="1" r:id="rId1"/>
    <sheet name="утвержденная программа" sheetId="2" r:id="rId2"/>
  </sheets>
  <calcPr calcId="125725"/>
</workbook>
</file>

<file path=xl/calcChain.xml><?xml version="1.0" encoding="utf-8"?>
<calcChain xmlns="http://schemas.openxmlformats.org/spreadsheetml/2006/main">
  <c r="G6" i="2"/>
  <c r="H28"/>
  <c r="H27"/>
  <c r="H26"/>
  <c r="H25"/>
  <c r="G15"/>
  <c r="F15"/>
  <c r="F24" s="1"/>
  <c r="E15"/>
  <c r="D15"/>
  <c r="D24" s="1"/>
  <c r="H23"/>
  <c r="H22"/>
  <c r="H21"/>
  <c r="H20"/>
  <c r="H19"/>
  <c r="H18"/>
  <c r="H17"/>
  <c r="H16"/>
  <c r="H14"/>
  <c r="H13"/>
  <c r="H12"/>
  <c r="H11"/>
  <c r="H10"/>
  <c r="H9"/>
  <c r="H8"/>
  <c r="H7"/>
  <c r="F6"/>
  <c r="E6"/>
  <c r="D6"/>
  <c r="G24" l="1"/>
  <c r="E24"/>
  <c r="H24"/>
  <c r="H15"/>
  <c r="H6"/>
  <c r="L15" i="1"/>
  <c r="I49" l="1"/>
  <c r="H49"/>
  <c r="G49"/>
  <c r="F49"/>
  <c r="E49"/>
  <c r="I36"/>
  <c r="I50" s="1"/>
  <c r="H36"/>
  <c r="H50" s="1"/>
  <c r="G36"/>
  <c r="G50" s="1"/>
  <c r="F36"/>
  <c r="F39" s="1"/>
  <c r="E36"/>
  <c r="E50" s="1"/>
  <c r="I34"/>
  <c r="H34"/>
  <c r="G34"/>
  <c r="F34"/>
  <c r="E34"/>
  <c r="S15"/>
  <c r="S29" s="1"/>
  <c r="R15"/>
  <c r="R18" s="1"/>
  <c r="Q15"/>
  <c r="Q29" s="1"/>
  <c r="P15"/>
  <c r="P29" s="1"/>
  <c r="O15"/>
  <c r="N15"/>
  <c r="N29" s="1"/>
  <c r="M15"/>
  <c r="M29" s="1"/>
  <c r="L29"/>
  <c r="I15"/>
  <c r="I29" s="1"/>
  <c r="H15"/>
  <c r="G15"/>
  <c r="G29" s="1"/>
  <c r="F15"/>
  <c r="F29" s="1"/>
  <c r="E15"/>
  <c r="E29" s="1"/>
  <c r="R29"/>
  <c r="O29"/>
  <c r="K29"/>
  <c r="J29"/>
  <c r="H29"/>
  <c r="S28"/>
  <c r="R28"/>
  <c r="Q28"/>
  <c r="P28"/>
  <c r="O28"/>
  <c r="N28"/>
  <c r="M28"/>
  <c r="L28"/>
  <c r="K28"/>
  <c r="J28"/>
  <c r="I28"/>
  <c r="H28"/>
  <c r="G28"/>
  <c r="F28"/>
  <c r="E28"/>
  <c r="P18"/>
  <c r="O18"/>
  <c r="N18"/>
  <c r="M18"/>
  <c r="L18"/>
  <c r="K18"/>
  <c r="J18"/>
  <c r="I18"/>
  <c r="H18"/>
  <c r="G18"/>
  <c r="F18"/>
  <c r="E18"/>
  <c r="S13"/>
  <c r="R13"/>
  <c r="Q13"/>
  <c r="P13"/>
  <c r="O13"/>
  <c r="N13"/>
  <c r="M13"/>
  <c r="L13"/>
  <c r="K13"/>
  <c r="J13"/>
  <c r="I13"/>
  <c r="H13"/>
  <c r="G13"/>
  <c r="F13"/>
  <c r="E13"/>
  <c r="H39" l="1"/>
  <c r="F50"/>
  <c r="E39"/>
  <c r="G39"/>
  <c r="I39"/>
  <c r="S18"/>
  <c r="Q18"/>
</calcChain>
</file>

<file path=xl/sharedStrings.xml><?xml version="1.0" encoding="utf-8"?>
<sst xmlns="http://schemas.openxmlformats.org/spreadsheetml/2006/main" count="165" uniqueCount="102">
  <si>
    <t>Доходов и расходов  по ООО «Барышская водяная компания» за 5 месяцев  2017г.</t>
  </si>
  <si>
    <t>№ п/п</t>
  </si>
  <si>
    <t xml:space="preserve">      Наименование статей</t>
  </si>
  <si>
    <t>Ед.измерения</t>
  </si>
  <si>
    <t xml:space="preserve">       План 2017г.</t>
  </si>
  <si>
    <t xml:space="preserve">      Факт 2017г.</t>
  </si>
  <si>
    <t>5 месяцев</t>
  </si>
  <si>
    <t>В т.ч.за май</t>
  </si>
  <si>
    <t>1.</t>
  </si>
  <si>
    <t>Реализация воды -всего</t>
  </si>
  <si>
    <t>Тыс.куб.м.</t>
  </si>
  <si>
    <t>В т.ч. населению</t>
  </si>
  <si>
    <t>-учреждениям бюджетной сферы</t>
  </si>
  <si>
    <t>Прочим предприятиям</t>
  </si>
  <si>
    <r>
      <t xml:space="preserve">Тарифы </t>
    </r>
    <r>
      <rPr>
        <b/>
        <sz val="8"/>
        <color theme="1"/>
        <rFont val="Times New Roman"/>
        <family val="1"/>
        <charset val="204"/>
      </rPr>
      <t>(население,бюджет,прочие)</t>
    </r>
  </si>
  <si>
    <t>Руб. /куб.м.</t>
  </si>
  <si>
    <t>ДОХОДЫ  ВСЕГО</t>
  </si>
  <si>
    <t>Тыс.руб.</t>
  </si>
  <si>
    <t>В т.ч. от населения</t>
  </si>
  <si>
    <t>От учреждений бюджетной сферы</t>
  </si>
  <si>
    <t>От прочих предприятий</t>
  </si>
  <si>
    <t>РАСХОДЫ ВСЕГО</t>
  </si>
  <si>
    <t>В том числе: материалы</t>
  </si>
  <si>
    <t>Электроэнергия</t>
  </si>
  <si>
    <t>Топливо (ГСМ)</t>
  </si>
  <si>
    <t>Расходы на оплату труда</t>
  </si>
  <si>
    <t>Амортизация</t>
  </si>
  <si>
    <t>Ремонтный фонд</t>
  </si>
  <si>
    <t>Общеэксплуат. расходы</t>
  </si>
  <si>
    <t>Платежи в бюджетную систему</t>
  </si>
  <si>
    <t>Прочие расходы</t>
  </si>
  <si>
    <t>Финансовый результат от реализации водоснабжения</t>
  </si>
  <si>
    <t>2.</t>
  </si>
  <si>
    <t>КАНАЛИЗАЦИЯ</t>
  </si>
  <si>
    <t>Пропущено сточных вод  всего:</t>
  </si>
  <si>
    <t>В т.ч. населения</t>
  </si>
  <si>
    <r>
      <t>Тарифы(</t>
    </r>
    <r>
      <rPr>
        <b/>
        <sz val="10"/>
        <color theme="1"/>
        <rFont val="Times New Roman"/>
        <family val="1"/>
        <charset val="204"/>
      </rPr>
      <t>население,бюджет,прочие)</t>
    </r>
  </si>
  <si>
    <t>Руб.</t>
  </si>
  <si>
    <t>ДОХОДЫ ВСЕГО</t>
  </si>
  <si>
    <t xml:space="preserve"> От прочих предприятий</t>
  </si>
  <si>
    <t>Тыс. руб.</t>
  </si>
  <si>
    <t>В том числе материалы</t>
  </si>
  <si>
    <t>Финансовый результат от реализации водоотведения</t>
  </si>
  <si>
    <t>План 2017г. июнь</t>
  </si>
  <si>
    <t>МО "Барышское городское поселение"</t>
  </si>
  <si>
    <t>МО "Земляничненское сельское поселение"</t>
  </si>
  <si>
    <t>МО "Поливановское сельское поселение"</t>
  </si>
  <si>
    <t>Директор ООО "БВК" __________________________В.А.Варфоломеев</t>
  </si>
  <si>
    <t>ВОДОСНАБЖЕНИЕ</t>
  </si>
  <si>
    <t>Тыс.куб.м</t>
  </si>
  <si>
    <t>п/п №</t>
  </si>
  <si>
    <t>МО Барышское гор.пос. водоотведение</t>
  </si>
  <si>
    <t>МО Земляничненское сел.пос. водоснабжение</t>
  </si>
  <si>
    <t>Итого по всем</t>
  </si>
  <si>
    <t>Статьи затрат (тыс.руб.)</t>
  </si>
  <si>
    <t>МО Поливановское сел.пос. водоснабжение</t>
  </si>
  <si>
    <t>Реагенты</t>
  </si>
  <si>
    <t>ГСМ</t>
  </si>
  <si>
    <t>1.1</t>
  </si>
  <si>
    <t>1.2</t>
  </si>
  <si>
    <t>1.3</t>
  </si>
  <si>
    <t>Материалы</t>
  </si>
  <si>
    <t>2</t>
  </si>
  <si>
    <t>Э/энергия</t>
  </si>
  <si>
    <t>3</t>
  </si>
  <si>
    <t>ФОТ и взносы</t>
  </si>
  <si>
    <t>4</t>
  </si>
  <si>
    <t>Общехоз.расходы</t>
  </si>
  <si>
    <t>5</t>
  </si>
  <si>
    <t>Прочие ПР</t>
  </si>
  <si>
    <t>6</t>
  </si>
  <si>
    <t>Ремонтные расходы</t>
  </si>
  <si>
    <t>7</t>
  </si>
  <si>
    <t>7.1</t>
  </si>
  <si>
    <t>7.2</t>
  </si>
  <si>
    <t>Служ.командир.</t>
  </si>
  <si>
    <t>7.3</t>
  </si>
  <si>
    <t>Обуч.персонала</t>
  </si>
  <si>
    <t>7.4</t>
  </si>
  <si>
    <t>Страхов.произ. объектов</t>
  </si>
  <si>
    <t>7.5</t>
  </si>
  <si>
    <t>Амортиз.о.ср.</t>
  </si>
  <si>
    <t>7.6</t>
  </si>
  <si>
    <t>7.7</t>
  </si>
  <si>
    <t>8</t>
  </si>
  <si>
    <t>НВВ-НП</t>
  </si>
  <si>
    <t>ИТОГО :</t>
  </si>
  <si>
    <t>Налоги и сборы</t>
  </si>
  <si>
    <t>Оплата работ, оказ. стор.орг.</t>
  </si>
  <si>
    <t>1</t>
  </si>
  <si>
    <t>Материалы и сырье,в т.ч. :</t>
  </si>
  <si>
    <t>Администр.расх.,в т.ч. :</t>
  </si>
  <si>
    <t>Арендная плата</t>
  </si>
  <si>
    <t>МО  Барышское гор.пос. водоснабжение</t>
  </si>
  <si>
    <t>#</t>
  </si>
  <si>
    <t>Объемы воды</t>
  </si>
  <si>
    <t>Утверждена производственная программа ООО "БВК" на 2017г. Приказами Министерства развития конкуренции и экономики по Ульяновской области от 01.12.2016г. №06-345 и 06-346.</t>
  </si>
  <si>
    <t>Тарифы на 2017г.</t>
  </si>
  <si>
    <t>13,55 / 13,95</t>
  </si>
  <si>
    <t>24,24/ 24,96</t>
  </si>
  <si>
    <t>33,67 / 34,68</t>
  </si>
  <si>
    <t>39,76 /40,95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</si>
</sst>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1"/>
    </xf>
    <xf numFmtId="0" fontId="1" fillId="0" borderId="10" xfId="0" applyFont="1" applyBorder="1" applyAlignment="1">
      <alignment horizontal="left" vertical="top" wrapText="1" indent="1"/>
    </xf>
    <xf numFmtId="0" fontId="1" fillId="2" borderId="6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 indent="1"/>
    </xf>
    <xf numFmtId="0" fontId="2" fillId="6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 indent="1"/>
    </xf>
    <xf numFmtId="0" fontId="0" fillId="0" borderId="0" xfId="0" applyAlignment="1"/>
    <xf numFmtId="0" fontId="4" fillId="0" borderId="0" xfId="0" applyFont="1"/>
    <xf numFmtId="0" fontId="4" fillId="0" borderId="14" xfId="0" applyFont="1" applyBorder="1"/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top" wrapText="1" indent="1"/>
    </xf>
    <xf numFmtId="2" fontId="1" fillId="4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left" vertical="top" wrapText="1" indent="1"/>
    </xf>
    <xf numFmtId="0" fontId="9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top" wrapText="1" indent="1"/>
    </xf>
    <xf numFmtId="0" fontId="9" fillId="8" borderId="1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 indent="1"/>
    </xf>
    <xf numFmtId="0" fontId="11" fillId="3" borderId="6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4"/>
  <sheetViews>
    <sheetView tabSelected="1" topLeftCell="A37" workbookViewId="0">
      <selection activeCell="C50" sqref="C50"/>
    </sheetView>
  </sheetViews>
  <sheetFormatPr defaultRowHeight="15"/>
  <cols>
    <col min="1" max="1" width="2.140625" customWidth="1"/>
    <col min="2" max="2" width="3.7109375" customWidth="1"/>
    <col min="3" max="3" width="29.140625" customWidth="1"/>
    <col min="4" max="4" width="8.7109375" customWidth="1"/>
    <col min="5" max="5" width="9.5703125" customWidth="1"/>
    <col min="6" max="6" width="9.28515625" customWidth="1"/>
    <col min="7" max="7" width="9.5703125" customWidth="1"/>
    <col min="8" max="8" width="9" customWidth="1"/>
    <col min="9" max="9" width="9.85546875" customWidth="1"/>
    <col min="10" max="10" width="8" customWidth="1"/>
    <col min="12" max="12" width="8.7109375" customWidth="1"/>
    <col min="13" max="13" width="8.28515625" customWidth="1"/>
    <col min="14" max="14" width="8.42578125" customWidth="1"/>
    <col min="15" max="15" width="8.28515625" customWidth="1"/>
    <col min="17" max="17" width="8" customWidth="1"/>
  </cols>
  <sheetData>
    <row r="1" spans="2:19" ht="3.75" customHeight="1"/>
    <row r="2" spans="2:19" ht="15.75" customHeight="1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2:19" ht="6" customHeight="1" thickBot="1">
      <c r="B3" s="2"/>
      <c r="C3" s="1"/>
      <c r="D3" s="1"/>
      <c r="E3" s="1"/>
      <c r="F3" s="1"/>
      <c r="G3" s="1"/>
      <c r="H3" s="1"/>
      <c r="I3" s="1"/>
    </row>
    <row r="4" spans="2:19" ht="15" customHeight="1">
      <c r="B4" s="63" t="s">
        <v>1</v>
      </c>
      <c r="C4" s="63" t="s">
        <v>2</v>
      </c>
      <c r="D4" s="63" t="s">
        <v>3</v>
      </c>
      <c r="E4" s="77" t="s">
        <v>44</v>
      </c>
      <c r="F4" s="78"/>
      <c r="G4" s="78"/>
      <c r="H4" s="79"/>
      <c r="I4" s="66" t="s">
        <v>43</v>
      </c>
      <c r="J4" s="77" t="s">
        <v>45</v>
      </c>
      <c r="K4" s="78"/>
      <c r="L4" s="78"/>
      <c r="M4" s="79"/>
      <c r="N4" s="66" t="s">
        <v>43</v>
      </c>
      <c r="O4" s="77" t="s">
        <v>46</v>
      </c>
      <c r="P4" s="78"/>
      <c r="Q4" s="78"/>
      <c r="R4" s="79"/>
      <c r="S4" s="66" t="s">
        <v>43</v>
      </c>
    </row>
    <row r="5" spans="2:19" ht="4.5" customHeight="1">
      <c r="B5" s="64"/>
      <c r="C5" s="64"/>
      <c r="D5" s="64"/>
      <c r="E5" s="69" t="s">
        <v>4</v>
      </c>
      <c r="F5" s="70"/>
      <c r="G5" s="73" t="s">
        <v>5</v>
      </c>
      <c r="H5" s="74"/>
      <c r="I5" s="67"/>
      <c r="J5" s="69" t="s">
        <v>4</v>
      </c>
      <c r="K5" s="70"/>
      <c r="L5" s="73" t="s">
        <v>5</v>
      </c>
      <c r="M5" s="74"/>
      <c r="N5" s="67"/>
      <c r="O5" s="69" t="s">
        <v>4</v>
      </c>
      <c r="P5" s="70"/>
      <c r="Q5" s="73" t="s">
        <v>5</v>
      </c>
      <c r="R5" s="74"/>
      <c r="S5" s="67"/>
    </row>
    <row r="6" spans="2:19" ht="15" customHeight="1" thickBot="1">
      <c r="B6" s="64"/>
      <c r="C6" s="64"/>
      <c r="D6" s="64"/>
      <c r="E6" s="71"/>
      <c r="F6" s="72"/>
      <c r="G6" s="75"/>
      <c r="H6" s="76"/>
      <c r="I6" s="67"/>
      <c r="J6" s="71"/>
      <c r="K6" s="72"/>
      <c r="L6" s="75"/>
      <c r="M6" s="76"/>
      <c r="N6" s="67"/>
      <c r="O6" s="71"/>
      <c r="P6" s="72"/>
      <c r="Q6" s="75"/>
      <c r="R6" s="76"/>
      <c r="S6" s="67"/>
    </row>
    <row r="7" spans="2:19">
      <c r="B7" s="64"/>
      <c r="C7" s="64"/>
      <c r="D7" s="64"/>
      <c r="E7" s="63" t="s">
        <v>6</v>
      </c>
      <c r="F7" s="63" t="s">
        <v>7</v>
      </c>
      <c r="G7" s="61" t="s">
        <v>6</v>
      </c>
      <c r="H7" s="61" t="s">
        <v>7</v>
      </c>
      <c r="I7" s="67"/>
      <c r="J7" s="63" t="s">
        <v>6</v>
      </c>
      <c r="K7" s="63" t="s">
        <v>7</v>
      </c>
      <c r="L7" s="61" t="s">
        <v>6</v>
      </c>
      <c r="M7" s="61" t="s">
        <v>7</v>
      </c>
      <c r="N7" s="67"/>
      <c r="O7" s="63" t="s">
        <v>6</v>
      </c>
      <c r="P7" s="63" t="s">
        <v>7</v>
      </c>
      <c r="Q7" s="61" t="s">
        <v>6</v>
      </c>
      <c r="R7" s="61" t="s">
        <v>7</v>
      </c>
      <c r="S7" s="67"/>
    </row>
    <row r="8" spans="2:19" ht="9.75" customHeight="1" thickBot="1">
      <c r="B8" s="65"/>
      <c r="C8" s="65"/>
      <c r="D8" s="65"/>
      <c r="E8" s="65"/>
      <c r="F8" s="65"/>
      <c r="G8" s="62"/>
      <c r="H8" s="62"/>
      <c r="I8" s="68"/>
      <c r="J8" s="65"/>
      <c r="K8" s="65"/>
      <c r="L8" s="62"/>
      <c r="M8" s="62"/>
      <c r="N8" s="68"/>
      <c r="O8" s="65"/>
      <c r="P8" s="65"/>
      <c r="Q8" s="62"/>
      <c r="R8" s="62"/>
      <c r="S8" s="68"/>
    </row>
    <row r="9" spans="2:19" ht="12" customHeight="1" thickBot="1">
      <c r="B9" s="11" t="s">
        <v>8</v>
      </c>
      <c r="C9" s="32" t="s">
        <v>48</v>
      </c>
      <c r="D9" s="5"/>
      <c r="E9" s="5"/>
      <c r="F9" s="5"/>
      <c r="G9" s="9"/>
      <c r="H9" s="9"/>
      <c r="I9" s="24"/>
      <c r="J9" s="5"/>
      <c r="K9" s="5"/>
      <c r="L9" s="9"/>
      <c r="M9" s="9"/>
      <c r="N9" s="24"/>
      <c r="O9" s="5"/>
      <c r="P9" s="5"/>
      <c r="Q9" s="9"/>
      <c r="R9" s="9"/>
      <c r="S9" s="24"/>
    </row>
    <row r="10" spans="2:19" ht="15.75" customHeight="1" thickBot="1">
      <c r="B10" s="3"/>
      <c r="C10" s="55" t="s">
        <v>9</v>
      </c>
      <c r="D10" s="56" t="s">
        <v>10</v>
      </c>
      <c r="E10" s="57">
        <v>340</v>
      </c>
      <c r="F10" s="57">
        <v>67</v>
      </c>
      <c r="G10" s="57">
        <v>262.2</v>
      </c>
      <c r="H10" s="57">
        <v>59.2</v>
      </c>
      <c r="I10" s="57">
        <v>59.2</v>
      </c>
      <c r="J10" s="57">
        <v>14.25</v>
      </c>
      <c r="K10" s="57">
        <v>2.85</v>
      </c>
      <c r="L10" s="57">
        <v>9.27</v>
      </c>
      <c r="M10" s="57">
        <v>2.46</v>
      </c>
      <c r="N10" s="57">
        <v>2.9</v>
      </c>
      <c r="O10" s="57">
        <v>26</v>
      </c>
      <c r="P10" s="57">
        <v>5.6</v>
      </c>
      <c r="Q10" s="57">
        <v>21.93</v>
      </c>
      <c r="R10" s="57">
        <v>4.79</v>
      </c>
      <c r="S10" s="57">
        <v>5.8</v>
      </c>
    </row>
    <row r="11" spans="2:19" ht="16.5" customHeight="1" thickBot="1">
      <c r="B11" s="3"/>
      <c r="C11" s="3" t="s">
        <v>11</v>
      </c>
      <c r="D11" s="33" t="s">
        <v>10</v>
      </c>
      <c r="E11" s="13">
        <v>304</v>
      </c>
      <c r="F11" s="13">
        <v>60</v>
      </c>
      <c r="G11" s="14">
        <v>226.8</v>
      </c>
      <c r="H11" s="14">
        <v>53.3</v>
      </c>
      <c r="I11" s="25">
        <v>53.3</v>
      </c>
      <c r="J11" s="13">
        <v>13.5</v>
      </c>
      <c r="K11" s="13">
        <v>2.5</v>
      </c>
      <c r="L11" s="14">
        <v>8.83</v>
      </c>
      <c r="M11" s="14">
        <v>2.36</v>
      </c>
      <c r="N11" s="25">
        <v>2.5499999999999998</v>
      </c>
      <c r="O11" s="13">
        <v>18</v>
      </c>
      <c r="P11" s="13">
        <v>3.8</v>
      </c>
      <c r="Q11" s="14">
        <v>14.58</v>
      </c>
      <c r="R11" s="14">
        <v>3.23</v>
      </c>
      <c r="S11" s="25">
        <v>4</v>
      </c>
    </row>
    <row r="12" spans="2:19" ht="17.25" customHeight="1" thickBot="1">
      <c r="B12" s="3"/>
      <c r="C12" s="10" t="s">
        <v>12</v>
      </c>
      <c r="D12" s="34" t="s">
        <v>10</v>
      </c>
      <c r="E12" s="13">
        <v>22.8</v>
      </c>
      <c r="F12" s="13">
        <v>4.5</v>
      </c>
      <c r="G12" s="14">
        <v>20.3</v>
      </c>
      <c r="H12" s="14">
        <v>4.2</v>
      </c>
      <c r="I12" s="25">
        <v>4.2</v>
      </c>
      <c r="J12" s="13">
        <v>0.25</v>
      </c>
      <c r="K12" s="13">
        <v>0.06</v>
      </c>
      <c r="L12" s="14">
        <v>0.17</v>
      </c>
      <c r="M12" s="14">
        <v>0.04</v>
      </c>
      <c r="N12" s="25">
        <v>0.06</v>
      </c>
      <c r="O12" s="13">
        <v>4.9000000000000004</v>
      </c>
      <c r="P12" s="13">
        <v>1</v>
      </c>
      <c r="Q12" s="14">
        <v>4.6399999999999997</v>
      </c>
      <c r="R12" s="14">
        <v>0.84</v>
      </c>
      <c r="S12" s="25">
        <v>1</v>
      </c>
    </row>
    <row r="13" spans="2:19" ht="16.5" customHeight="1">
      <c r="B13" s="8"/>
      <c r="C13" s="29" t="s">
        <v>13</v>
      </c>
      <c r="D13" s="34" t="s">
        <v>10</v>
      </c>
      <c r="E13" s="15">
        <f>E10-E11-E12</f>
        <v>13.2</v>
      </c>
      <c r="F13" s="15">
        <f t="shared" ref="F13:S13" si="0">F10-F11-F12</f>
        <v>2.5</v>
      </c>
      <c r="G13" s="15">
        <f t="shared" si="0"/>
        <v>15.099999999999977</v>
      </c>
      <c r="H13" s="15">
        <f t="shared" si="0"/>
        <v>1.7000000000000055</v>
      </c>
      <c r="I13" s="26">
        <f t="shared" si="0"/>
        <v>1.7000000000000055</v>
      </c>
      <c r="J13" s="15">
        <f t="shared" si="0"/>
        <v>0.5</v>
      </c>
      <c r="K13" s="15">
        <f t="shared" si="0"/>
        <v>0.29000000000000009</v>
      </c>
      <c r="L13" s="15">
        <f t="shared" si="0"/>
        <v>0.26999999999999946</v>
      </c>
      <c r="M13" s="15">
        <f t="shared" si="0"/>
        <v>6.0000000000000088E-2</v>
      </c>
      <c r="N13" s="26">
        <f t="shared" si="0"/>
        <v>0.29000000000000009</v>
      </c>
      <c r="O13" s="15">
        <f t="shared" si="0"/>
        <v>3.0999999999999996</v>
      </c>
      <c r="P13" s="15">
        <f t="shared" si="0"/>
        <v>0.79999999999999982</v>
      </c>
      <c r="Q13" s="15">
        <f t="shared" si="0"/>
        <v>2.71</v>
      </c>
      <c r="R13" s="15">
        <f t="shared" si="0"/>
        <v>0.72000000000000008</v>
      </c>
      <c r="S13" s="26">
        <f t="shared" si="0"/>
        <v>0.79999999999999982</v>
      </c>
    </row>
    <row r="14" spans="2:19" ht="31.5" customHeight="1" thickBot="1">
      <c r="B14" s="4"/>
      <c r="C14" s="6" t="s">
        <v>14</v>
      </c>
      <c r="D14" s="35" t="s">
        <v>15</v>
      </c>
      <c r="E14" s="12">
        <v>24.24</v>
      </c>
      <c r="F14" s="12">
        <v>24.24</v>
      </c>
      <c r="G14" s="30">
        <v>24.24</v>
      </c>
      <c r="H14" s="30">
        <v>24.24</v>
      </c>
      <c r="I14" s="30">
        <v>24.24</v>
      </c>
      <c r="J14" s="12">
        <v>33.67</v>
      </c>
      <c r="K14" s="12">
        <v>33.67</v>
      </c>
      <c r="L14" s="30">
        <v>33.67</v>
      </c>
      <c r="M14" s="30">
        <v>33.67</v>
      </c>
      <c r="N14" s="30">
        <v>33.67</v>
      </c>
      <c r="O14" s="12">
        <v>39.76</v>
      </c>
      <c r="P14" s="12">
        <v>39.76</v>
      </c>
      <c r="Q14" s="30">
        <v>39.76</v>
      </c>
      <c r="R14" s="30">
        <v>39.76</v>
      </c>
      <c r="S14" s="30">
        <v>39.76</v>
      </c>
    </row>
    <row r="15" spans="2:19" ht="14.25" customHeight="1" thickBot="1">
      <c r="B15" s="4"/>
      <c r="C15" s="50" t="s">
        <v>16</v>
      </c>
      <c r="D15" s="38" t="s">
        <v>17</v>
      </c>
      <c r="E15" s="23">
        <f>E10*E14</f>
        <v>8241.6</v>
      </c>
      <c r="F15" s="23">
        <f t="shared" ref="F15:S15" si="1">F10*F14</f>
        <v>1624.08</v>
      </c>
      <c r="G15" s="23">
        <f t="shared" si="1"/>
        <v>6355.7279999999992</v>
      </c>
      <c r="H15" s="23">
        <f t="shared" si="1"/>
        <v>1435.008</v>
      </c>
      <c r="I15" s="51">
        <f t="shared" si="1"/>
        <v>1435.008</v>
      </c>
      <c r="J15" s="23">
        <v>479.8</v>
      </c>
      <c r="K15" s="23">
        <v>95.96</v>
      </c>
      <c r="L15" s="51">
        <f>L10*L14</f>
        <v>312.12090000000001</v>
      </c>
      <c r="M15" s="51">
        <f t="shared" si="1"/>
        <v>82.82820000000001</v>
      </c>
      <c r="N15" s="51">
        <f t="shared" si="1"/>
        <v>97.643000000000001</v>
      </c>
      <c r="O15" s="23">
        <f t="shared" si="1"/>
        <v>1033.76</v>
      </c>
      <c r="P15" s="23">
        <f t="shared" si="1"/>
        <v>222.65599999999998</v>
      </c>
      <c r="Q15" s="51">
        <f t="shared" si="1"/>
        <v>871.93679999999995</v>
      </c>
      <c r="R15" s="51">
        <f t="shared" si="1"/>
        <v>190.4504</v>
      </c>
      <c r="S15" s="23">
        <f t="shared" si="1"/>
        <v>230.60799999999998</v>
      </c>
    </row>
    <row r="16" spans="2:19" ht="18" customHeight="1" thickBot="1">
      <c r="B16" s="4"/>
      <c r="C16" s="5" t="s">
        <v>18</v>
      </c>
      <c r="D16" s="36" t="s">
        <v>17</v>
      </c>
      <c r="E16" s="16">
        <v>7368.9599999999991</v>
      </c>
      <c r="F16" s="16">
        <v>1454.3999999999999</v>
      </c>
      <c r="G16" s="17">
        <v>5496.4</v>
      </c>
      <c r="H16" s="17">
        <v>1293.0999999999999</v>
      </c>
      <c r="I16" s="27">
        <v>1293.0999999999999</v>
      </c>
      <c r="J16" s="16">
        <v>454.55</v>
      </c>
      <c r="K16" s="16">
        <v>84.18</v>
      </c>
      <c r="L16" s="17">
        <v>297.31</v>
      </c>
      <c r="M16" s="17">
        <v>79.459999999999994</v>
      </c>
      <c r="N16" s="27">
        <v>85.86</v>
      </c>
      <c r="O16" s="16">
        <v>715.68</v>
      </c>
      <c r="P16" s="16">
        <v>151.09</v>
      </c>
      <c r="Q16" s="17">
        <v>579.70000000000005</v>
      </c>
      <c r="R16" s="17">
        <v>128.41999999999999</v>
      </c>
      <c r="S16" s="27">
        <v>159.04</v>
      </c>
    </row>
    <row r="17" spans="2:19" ht="17.25" customHeight="1" thickBot="1">
      <c r="B17" s="4"/>
      <c r="C17" s="58" t="s">
        <v>19</v>
      </c>
      <c r="D17" s="36" t="s">
        <v>17</v>
      </c>
      <c r="E17" s="18">
        <v>552.67200000000003</v>
      </c>
      <c r="F17" s="16">
        <v>109.08</v>
      </c>
      <c r="G17" s="17">
        <v>492.8</v>
      </c>
      <c r="H17" s="17">
        <v>101.3</v>
      </c>
      <c r="I17" s="27">
        <v>101.3</v>
      </c>
      <c r="J17" s="18">
        <v>8.42</v>
      </c>
      <c r="K17" s="16">
        <v>2.02</v>
      </c>
      <c r="L17" s="17">
        <v>5.72</v>
      </c>
      <c r="M17" s="17">
        <v>1.35</v>
      </c>
      <c r="N17" s="27">
        <v>2.02</v>
      </c>
      <c r="O17" s="18">
        <v>194.82</v>
      </c>
      <c r="P17" s="16">
        <v>39.76</v>
      </c>
      <c r="Q17" s="17">
        <v>184.49</v>
      </c>
      <c r="R17" s="17">
        <v>33.4</v>
      </c>
      <c r="S17" s="27">
        <v>39.76</v>
      </c>
    </row>
    <row r="18" spans="2:19" ht="15" customHeight="1" thickBot="1">
      <c r="B18" s="4"/>
      <c r="C18" s="7" t="s">
        <v>20</v>
      </c>
      <c r="D18" s="36" t="s">
        <v>17</v>
      </c>
      <c r="E18" s="19">
        <f>E15-E16-E17</f>
        <v>319.96800000000121</v>
      </c>
      <c r="F18" s="19">
        <f t="shared" ref="F18:S18" si="2">F15-F16-F17</f>
        <v>60.600000000000065</v>
      </c>
      <c r="G18" s="19">
        <f t="shared" si="2"/>
        <v>366.52799999999951</v>
      </c>
      <c r="H18" s="19">
        <f t="shared" si="2"/>
        <v>40.608000000000132</v>
      </c>
      <c r="I18" s="28">
        <f t="shared" si="2"/>
        <v>40.608000000000132</v>
      </c>
      <c r="J18" s="19">
        <f t="shared" si="2"/>
        <v>16.829999999999998</v>
      </c>
      <c r="K18" s="19">
        <f t="shared" si="2"/>
        <v>9.7599999999999874</v>
      </c>
      <c r="L18" s="19">
        <f t="shared" si="2"/>
        <v>9.0909000000000049</v>
      </c>
      <c r="M18" s="19">
        <f t="shared" si="2"/>
        <v>2.0182000000000158</v>
      </c>
      <c r="N18" s="28">
        <f t="shared" si="2"/>
        <v>9.7630000000000017</v>
      </c>
      <c r="O18" s="19">
        <f t="shared" si="2"/>
        <v>123.26000000000005</v>
      </c>
      <c r="P18" s="19">
        <f t="shared" si="2"/>
        <v>31.805999999999976</v>
      </c>
      <c r="Q18" s="19">
        <f t="shared" si="2"/>
        <v>107.74679999999989</v>
      </c>
      <c r="R18" s="19">
        <f t="shared" si="2"/>
        <v>28.630400000000016</v>
      </c>
      <c r="S18" s="28">
        <f t="shared" si="2"/>
        <v>31.807999999999986</v>
      </c>
    </row>
    <row r="19" spans="2:19" ht="16.5" customHeight="1" thickBot="1">
      <c r="B19" s="4"/>
      <c r="C19" s="52" t="s">
        <v>21</v>
      </c>
      <c r="D19" s="53" t="s">
        <v>17</v>
      </c>
      <c r="E19" s="54">
        <v>7911.8</v>
      </c>
      <c r="F19" s="54">
        <v>1560.7000000000003</v>
      </c>
      <c r="G19" s="54">
        <v>6752.3</v>
      </c>
      <c r="H19" s="54">
        <v>1445.6</v>
      </c>
      <c r="I19" s="54">
        <v>1393.3</v>
      </c>
      <c r="J19" s="54">
        <v>441</v>
      </c>
      <c r="K19" s="54">
        <v>88.7</v>
      </c>
      <c r="L19" s="54">
        <v>371.3</v>
      </c>
      <c r="M19" s="54">
        <v>82.4</v>
      </c>
      <c r="N19" s="54">
        <v>89</v>
      </c>
      <c r="O19" s="54">
        <v>1015</v>
      </c>
      <c r="P19" s="54">
        <v>215</v>
      </c>
      <c r="Q19" s="54">
        <v>676.9</v>
      </c>
      <c r="R19" s="54">
        <v>151.5</v>
      </c>
      <c r="S19" s="54">
        <v>220</v>
      </c>
    </row>
    <row r="20" spans="2:19" ht="16.5" customHeight="1" thickBot="1">
      <c r="B20" s="4"/>
      <c r="C20" s="7" t="s">
        <v>22</v>
      </c>
      <c r="D20" s="36" t="s">
        <v>17</v>
      </c>
      <c r="E20" s="16">
        <v>125</v>
      </c>
      <c r="F20" s="16">
        <v>25</v>
      </c>
      <c r="G20" s="17">
        <v>127.3</v>
      </c>
      <c r="H20" s="17">
        <v>36.799999999999997</v>
      </c>
      <c r="I20" s="27">
        <v>30</v>
      </c>
      <c r="J20" s="16">
        <v>1.5</v>
      </c>
      <c r="K20" s="16">
        <v>0.3</v>
      </c>
      <c r="L20" s="17">
        <v>60.03</v>
      </c>
      <c r="M20" s="17">
        <v>11.8</v>
      </c>
      <c r="N20" s="27">
        <v>0.3</v>
      </c>
      <c r="O20" s="16">
        <v>1.5</v>
      </c>
      <c r="P20" s="16">
        <v>0.3</v>
      </c>
      <c r="Q20" s="17">
        <v>32.299999999999997</v>
      </c>
      <c r="R20" s="17">
        <v>6.4</v>
      </c>
      <c r="S20" s="27">
        <v>0.3</v>
      </c>
    </row>
    <row r="21" spans="2:19" ht="13.5" customHeight="1" thickBot="1">
      <c r="B21" s="4"/>
      <c r="C21" s="5" t="s">
        <v>23</v>
      </c>
      <c r="D21" s="36" t="s">
        <v>17</v>
      </c>
      <c r="E21" s="16">
        <v>1459</v>
      </c>
      <c r="F21" s="16">
        <v>292</v>
      </c>
      <c r="G21" s="17">
        <v>1434.4</v>
      </c>
      <c r="H21" s="17">
        <v>288</v>
      </c>
      <c r="I21" s="27">
        <v>288</v>
      </c>
      <c r="J21" s="16">
        <v>156.6</v>
      </c>
      <c r="K21" s="16">
        <v>29</v>
      </c>
      <c r="L21" s="17">
        <v>120</v>
      </c>
      <c r="M21" s="17">
        <v>20</v>
      </c>
      <c r="N21" s="27">
        <v>27</v>
      </c>
      <c r="O21" s="16">
        <v>164.5</v>
      </c>
      <c r="P21" s="16">
        <v>33</v>
      </c>
      <c r="Q21" s="17">
        <v>170</v>
      </c>
      <c r="R21" s="17">
        <v>34.1</v>
      </c>
      <c r="S21" s="27">
        <v>33</v>
      </c>
    </row>
    <row r="22" spans="2:19" ht="18" customHeight="1" thickBot="1">
      <c r="B22" s="4"/>
      <c r="C22" s="5" t="s">
        <v>24</v>
      </c>
      <c r="D22" s="36" t="s">
        <v>17</v>
      </c>
      <c r="E22" s="16">
        <v>316.7</v>
      </c>
      <c r="F22" s="16">
        <v>63.3</v>
      </c>
      <c r="G22" s="17">
        <v>261.2</v>
      </c>
      <c r="H22" s="17">
        <v>63.5</v>
      </c>
      <c r="I22" s="27">
        <v>55</v>
      </c>
      <c r="J22" s="16">
        <v>26.3</v>
      </c>
      <c r="K22" s="16">
        <v>5.3</v>
      </c>
      <c r="L22" s="17">
        <v>26.05</v>
      </c>
      <c r="M22" s="17">
        <v>5</v>
      </c>
      <c r="N22" s="27">
        <v>5.3</v>
      </c>
      <c r="O22" s="16">
        <v>75.7</v>
      </c>
      <c r="P22" s="16">
        <v>15</v>
      </c>
      <c r="Q22" s="17">
        <v>99</v>
      </c>
      <c r="R22" s="17">
        <v>20</v>
      </c>
      <c r="S22" s="27">
        <v>15</v>
      </c>
    </row>
    <row r="23" spans="2:19" ht="15" customHeight="1" thickBot="1">
      <c r="B23" s="4"/>
      <c r="C23" s="7" t="s">
        <v>25</v>
      </c>
      <c r="D23" s="36" t="s">
        <v>17</v>
      </c>
      <c r="E23" s="16">
        <v>3318.1</v>
      </c>
      <c r="F23" s="16">
        <v>663.6</v>
      </c>
      <c r="G23" s="17">
        <v>2805.6</v>
      </c>
      <c r="H23" s="17">
        <v>573.4</v>
      </c>
      <c r="I23" s="27">
        <v>573.4</v>
      </c>
      <c r="J23" s="16">
        <v>256.5</v>
      </c>
      <c r="K23" s="16">
        <v>54</v>
      </c>
      <c r="L23" s="17">
        <v>89.94</v>
      </c>
      <c r="M23" s="17">
        <v>22</v>
      </c>
      <c r="N23" s="27">
        <v>56</v>
      </c>
      <c r="O23" s="16">
        <v>520</v>
      </c>
      <c r="P23" s="16">
        <v>109</v>
      </c>
      <c r="Q23" s="17">
        <v>280</v>
      </c>
      <c r="R23" s="17">
        <v>56</v>
      </c>
      <c r="S23" s="27">
        <v>110</v>
      </c>
    </row>
    <row r="24" spans="2:19" ht="16.5" customHeight="1" thickBot="1">
      <c r="B24" s="4"/>
      <c r="C24" s="5" t="s">
        <v>26</v>
      </c>
      <c r="D24" s="36" t="s">
        <v>17</v>
      </c>
      <c r="E24" s="16">
        <v>0</v>
      </c>
      <c r="F24" s="16">
        <v>0</v>
      </c>
      <c r="G24" s="17">
        <v>58.9</v>
      </c>
      <c r="H24" s="17">
        <v>10.9</v>
      </c>
      <c r="I24" s="27">
        <v>10.9</v>
      </c>
      <c r="J24" s="16"/>
      <c r="K24" s="16"/>
      <c r="L24" s="17">
        <v>0.1</v>
      </c>
      <c r="M24" s="17"/>
      <c r="N24" s="27"/>
      <c r="O24" s="16"/>
      <c r="P24" s="16"/>
      <c r="Q24" s="17"/>
      <c r="R24" s="17"/>
      <c r="S24" s="27"/>
    </row>
    <row r="25" spans="2:19" ht="16.5" customHeight="1" thickBot="1">
      <c r="B25" s="4"/>
      <c r="C25" s="5" t="s">
        <v>27</v>
      </c>
      <c r="D25" s="36" t="s">
        <v>17</v>
      </c>
      <c r="E25" s="16">
        <v>589.4</v>
      </c>
      <c r="F25" s="16">
        <v>117.9</v>
      </c>
      <c r="G25" s="17">
        <v>595.79999999999995</v>
      </c>
      <c r="H25" s="17">
        <v>105.2</v>
      </c>
      <c r="I25" s="27">
        <v>95</v>
      </c>
      <c r="J25" s="16"/>
      <c r="K25" s="16"/>
      <c r="L25" s="17"/>
      <c r="M25" s="17"/>
      <c r="N25" s="27"/>
      <c r="O25" s="16">
        <v>105</v>
      </c>
      <c r="P25" s="16">
        <v>21</v>
      </c>
      <c r="Q25" s="17">
        <v>69</v>
      </c>
      <c r="R25" s="17">
        <v>15</v>
      </c>
      <c r="S25" s="27">
        <v>25</v>
      </c>
    </row>
    <row r="26" spans="2:19" ht="15.75" customHeight="1" thickBot="1">
      <c r="B26" s="4"/>
      <c r="C26" s="7" t="s">
        <v>28</v>
      </c>
      <c r="D26" s="36" t="s">
        <v>17</v>
      </c>
      <c r="E26" s="16">
        <v>491.6</v>
      </c>
      <c r="F26" s="16">
        <v>98.3</v>
      </c>
      <c r="G26" s="17">
        <v>494.2</v>
      </c>
      <c r="H26" s="17">
        <v>68.099999999999994</v>
      </c>
      <c r="I26" s="27">
        <v>68.099999999999994</v>
      </c>
      <c r="J26" s="16"/>
      <c r="K26" s="16"/>
      <c r="L26" s="17"/>
      <c r="M26" s="17"/>
      <c r="N26" s="27"/>
      <c r="O26" s="16">
        <v>83</v>
      </c>
      <c r="P26" s="16">
        <v>17</v>
      </c>
      <c r="Q26" s="17"/>
      <c r="R26" s="17"/>
      <c r="S26" s="27"/>
    </row>
    <row r="27" spans="2:19" ht="16.5" customHeight="1" thickBot="1">
      <c r="B27" s="4"/>
      <c r="C27" s="7" t="s">
        <v>29</v>
      </c>
      <c r="D27" s="36" t="s">
        <v>17</v>
      </c>
      <c r="E27" s="16">
        <v>1002</v>
      </c>
      <c r="F27" s="16">
        <v>200.4</v>
      </c>
      <c r="G27" s="17">
        <v>495.5</v>
      </c>
      <c r="H27" s="17">
        <v>172.9</v>
      </c>
      <c r="I27" s="27">
        <v>172.9</v>
      </c>
      <c r="J27" s="16"/>
      <c r="K27" s="16"/>
      <c r="L27" s="17"/>
      <c r="M27" s="17"/>
      <c r="N27" s="27"/>
      <c r="O27" s="16"/>
      <c r="P27" s="16"/>
      <c r="Q27" s="17"/>
      <c r="R27" s="17"/>
      <c r="S27" s="27"/>
    </row>
    <row r="28" spans="2:19" ht="18" customHeight="1" thickBot="1">
      <c r="B28" s="4"/>
      <c r="C28" s="5" t="s">
        <v>30</v>
      </c>
      <c r="D28" s="36" t="s">
        <v>17</v>
      </c>
      <c r="E28" s="17">
        <f>E19-E20-E21-E22-E23-E24-E25-E26-E27</f>
        <v>610.00000000000045</v>
      </c>
      <c r="F28" s="17">
        <f t="shared" ref="F28:S28" si="3">F19-F20-F21-F22-F23-F24-F25-F26-F27</f>
        <v>100.2000000000003</v>
      </c>
      <c r="G28" s="17">
        <f t="shared" si="3"/>
        <v>479.40000000000055</v>
      </c>
      <c r="H28" s="17">
        <f t="shared" si="3"/>
        <v>126.80000000000004</v>
      </c>
      <c r="I28" s="27">
        <f t="shared" si="3"/>
        <v>99.999999999999972</v>
      </c>
      <c r="J28" s="17">
        <f t="shared" si="3"/>
        <v>9.9999999999965894E-2</v>
      </c>
      <c r="K28" s="17">
        <f t="shared" si="3"/>
        <v>0.10000000000000853</v>
      </c>
      <c r="L28" s="17">
        <f t="shared" si="3"/>
        <v>75.179999999999978</v>
      </c>
      <c r="M28" s="17">
        <f t="shared" si="3"/>
        <v>23.600000000000009</v>
      </c>
      <c r="N28" s="27">
        <f t="shared" si="3"/>
        <v>0.40000000000000568</v>
      </c>
      <c r="O28" s="17">
        <f t="shared" si="3"/>
        <v>65.299999999999955</v>
      </c>
      <c r="P28" s="17">
        <f t="shared" si="3"/>
        <v>19.699999999999989</v>
      </c>
      <c r="Q28" s="17">
        <f t="shared" si="3"/>
        <v>26.600000000000023</v>
      </c>
      <c r="R28" s="17">
        <f t="shared" si="3"/>
        <v>20</v>
      </c>
      <c r="S28" s="27">
        <f t="shared" si="3"/>
        <v>36.699999999999989</v>
      </c>
    </row>
    <row r="29" spans="2:19" ht="20.25" customHeight="1" thickBot="1">
      <c r="B29" s="4"/>
      <c r="C29" s="59" t="s">
        <v>31</v>
      </c>
      <c r="D29" s="37" t="s">
        <v>17</v>
      </c>
      <c r="E29" s="21">
        <f>E15-E19</f>
        <v>329.80000000000018</v>
      </c>
      <c r="F29" s="21">
        <f t="shared" ref="F29:S29" si="4">F15-F19</f>
        <v>63.379999999999654</v>
      </c>
      <c r="G29" s="22">
        <f t="shared" si="4"/>
        <v>-396.57200000000103</v>
      </c>
      <c r="H29" s="22">
        <f t="shared" si="4"/>
        <v>-10.591999999999871</v>
      </c>
      <c r="I29" s="28">
        <f t="shared" si="4"/>
        <v>41.708000000000084</v>
      </c>
      <c r="J29" s="21">
        <f t="shared" si="4"/>
        <v>38.800000000000011</v>
      </c>
      <c r="K29" s="21">
        <f t="shared" si="4"/>
        <v>7.2599999999999909</v>
      </c>
      <c r="L29" s="22">
        <f t="shared" si="4"/>
        <v>-59.179100000000005</v>
      </c>
      <c r="M29" s="22">
        <f t="shared" si="4"/>
        <v>0.42820000000000391</v>
      </c>
      <c r="N29" s="28">
        <f t="shared" si="4"/>
        <v>8.6430000000000007</v>
      </c>
      <c r="O29" s="21">
        <f t="shared" si="4"/>
        <v>18.759999999999991</v>
      </c>
      <c r="P29" s="21">
        <f t="shared" si="4"/>
        <v>7.6559999999999775</v>
      </c>
      <c r="Q29" s="21">
        <f t="shared" si="4"/>
        <v>195.03679999999997</v>
      </c>
      <c r="R29" s="22">
        <f t="shared" si="4"/>
        <v>38.950400000000002</v>
      </c>
      <c r="S29" s="27">
        <f t="shared" si="4"/>
        <v>10.607999999999976</v>
      </c>
    </row>
    <row r="30" spans="2:19" ht="12.75" customHeight="1" thickBot="1">
      <c r="B30" s="39" t="s">
        <v>32</v>
      </c>
      <c r="C30" s="32" t="s">
        <v>33</v>
      </c>
      <c r="D30" s="36"/>
      <c r="E30" s="16"/>
      <c r="F30" s="16"/>
      <c r="G30" s="17"/>
      <c r="H30" s="17"/>
      <c r="I30" s="27"/>
    </row>
    <row r="31" spans="2:19" ht="15" customHeight="1" thickBot="1">
      <c r="B31" s="4"/>
      <c r="C31" s="31" t="s">
        <v>34</v>
      </c>
      <c r="D31" s="38" t="s">
        <v>10</v>
      </c>
      <c r="E31" s="23">
        <v>208</v>
      </c>
      <c r="F31" s="23">
        <v>41.6</v>
      </c>
      <c r="G31" s="23">
        <v>170.6</v>
      </c>
      <c r="H31" s="23">
        <v>34.1</v>
      </c>
      <c r="I31" s="27">
        <v>35</v>
      </c>
    </row>
    <row r="32" spans="2:19" ht="17.25" customHeight="1" thickBot="1">
      <c r="B32" s="4"/>
      <c r="C32" s="5" t="s">
        <v>35</v>
      </c>
      <c r="D32" s="36" t="s">
        <v>10</v>
      </c>
      <c r="E32" s="16">
        <v>158.6</v>
      </c>
      <c r="F32" s="16">
        <v>31.72</v>
      </c>
      <c r="G32" s="17">
        <v>124.3</v>
      </c>
      <c r="H32" s="17">
        <v>26</v>
      </c>
      <c r="I32" s="27">
        <v>27</v>
      </c>
    </row>
    <row r="33" spans="2:9" ht="15" customHeight="1" thickBot="1">
      <c r="B33" s="4"/>
      <c r="C33" s="58" t="s">
        <v>19</v>
      </c>
      <c r="D33" s="36" t="s">
        <v>10</v>
      </c>
      <c r="E33" s="16">
        <v>23.2</v>
      </c>
      <c r="F33" s="16">
        <v>4.6399999999999997</v>
      </c>
      <c r="G33" s="17">
        <v>18.5</v>
      </c>
      <c r="H33" s="17">
        <v>3.8</v>
      </c>
      <c r="I33" s="27">
        <v>3.8</v>
      </c>
    </row>
    <row r="34" spans="2:9" ht="15.75" customHeight="1" thickBot="1">
      <c r="B34" s="4"/>
      <c r="C34" s="7" t="s">
        <v>20</v>
      </c>
      <c r="D34" s="36" t="s">
        <v>49</v>
      </c>
      <c r="E34" s="17">
        <f>E31-E32-E33</f>
        <v>26.200000000000006</v>
      </c>
      <c r="F34" s="17">
        <f t="shared" ref="F34:I34" si="5">F31-F32-F33</f>
        <v>5.2400000000000029</v>
      </c>
      <c r="G34" s="17">
        <f t="shared" si="5"/>
        <v>27.799999999999997</v>
      </c>
      <c r="H34" s="17">
        <f t="shared" si="5"/>
        <v>4.3000000000000016</v>
      </c>
      <c r="I34" s="27">
        <f t="shared" si="5"/>
        <v>4.2</v>
      </c>
    </row>
    <row r="35" spans="2:9" ht="30.75" customHeight="1" thickBot="1">
      <c r="B35" s="4"/>
      <c r="C35" s="6" t="s">
        <v>36</v>
      </c>
      <c r="D35" s="35" t="s">
        <v>37</v>
      </c>
      <c r="E35" s="12">
        <v>13.55</v>
      </c>
      <c r="F35" s="12">
        <v>13.55</v>
      </c>
      <c r="G35" s="30">
        <v>13.55</v>
      </c>
      <c r="H35" s="30">
        <v>13.55</v>
      </c>
      <c r="I35" s="30">
        <v>13.55</v>
      </c>
    </row>
    <row r="36" spans="2:9" ht="17.25" customHeight="1" thickBot="1">
      <c r="B36" s="4"/>
      <c r="C36" s="6" t="s">
        <v>38</v>
      </c>
      <c r="D36" s="36" t="s">
        <v>17</v>
      </c>
      <c r="E36" s="17">
        <f>E31*E35</f>
        <v>2818.4</v>
      </c>
      <c r="F36" s="17">
        <f t="shared" ref="F36:I36" si="6">F31*F35</f>
        <v>563.68000000000006</v>
      </c>
      <c r="G36" s="17">
        <f t="shared" si="6"/>
        <v>2311.63</v>
      </c>
      <c r="H36" s="19">
        <f t="shared" si="6"/>
        <v>462.05500000000006</v>
      </c>
      <c r="I36" s="27">
        <f t="shared" si="6"/>
        <v>474.25</v>
      </c>
    </row>
    <row r="37" spans="2:9" ht="18.75" customHeight="1" thickBot="1">
      <c r="B37" s="4"/>
      <c r="C37" s="5" t="s">
        <v>35</v>
      </c>
      <c r="D37" s="36" t="s">
        <v>17</v>
      </c>
      <c r="E37" s="16">
        <v>2149.0300000000002</v>
      </c>
      <c r="F37" s="20">
        <v>429.80599999999998</v>
      </c>
      <c r="G37" s="17">
        <v>1684</v>
      </c>
      <c r="H37" s="17">
        <v>352.2</v>
      </c>
      <c r="I37" s="27">
        <v>364</v>
      </c>
    </row>
    <row r="38" spans="2:9" ht="16.5" customHeight="1" thickBot="1">
      <c r="B38" s="4"/>
      <c r="C38" s="58" t="s">
        <v>19</v>
      </c>
      <c r="D38" s="36" t="s">
        <v>17</v>
      </c>
      <c r="E38" s="16">
        <v>314.36</v>
      </c>
      <c r="F38" s="20">
        <v>62.872</v>
      </c>
      <c r="G38" s="17">
        <v>250</v>
      </c>
      <c r="H38" s="17">
        <v>51</v>
      </c>
      <c r="I38" s="27">
        <v>51</v>
      </c>
    </row>
    <row r="39" spans="2:9" ht="16.5" customHeight="1" thickBot="1">
      <c r="B39" s="4"/>
      <c r="C39" s="7" t="s">
        <v>39</v>
      </c>
      <c r="D39" s="36" t="s">
        <v>40</v>
      </c>
      <c r="E39" s="17">
        <f>E36-E37-E38</f>
        <v>355.00999999999988</v>
      </c>
      <c r="F39" s="19">
        <f t="shared" ref="F39:I39" si="7">F36-F37-F38</f>
        <v>71.002000000000081</v>
      </c>
      <c r="G39" s="17">
        <f t="shared" si="7"/>
        <v>377.63000000000011</v>
      </c>
      <c r="H39" s="19">
        <f t="shared" si="7"/>
        <v>58.855000000000075</v>
      </c>
      <c r="I39" s="27">
        <f t="shared" si="7"/>
        <v>59.25</v>
      </c>
    </row>
    <row r="40" spans="2:9" ht="17.25" customHeight="1" thickBot="1">
      <c r="B40" s="4"/>
      <c r="C40" s="6" t="s">
        <v>21</v>
      </c>
      <c r="D40" s="36" t="s">
        <v>17</v>
      </c>
      <c r="E40" s="16">
        <v>2815.11</v>
      </c>
      <c r="F40" s="16">
        <v>559.94999999999993</v>
      </c>
      <c r="G40" s="17">
        <v>2394</v>
      </c>
      <c r="H40" s="17">
        <v>538.9</v>
      </c>
      <c r="I40" s="27">
        <v>474.2</v>
      </c>
    </row>
    <row r="41" spans="2:9" ht="16.5" customHeight="1" thickBot="1">
      <c r="B41" s="4"/>
      <c r="C41" s="7" t="s">
        <v>41</v>
      </c>
      <c r="D41" s="36" t="s">
        <v>17</v>
      </c>
      <c r="E41" s="16">
        <v>0</v>
      </c>
      <c r="F41" s="16">
        <v>0</v>
      </c>
      <c r="G41" s="17">
        <v>38.6</v>
      </c>
      <c r="H41" s="17">
        <v>18.2</v>
      </c>
      <c r="I41" s="27">
        <v>12</v>
      </c>
    </row>
    <row r="42" spans="2:9" ht="18" customHeight="1" thickBot="1">
      <c r="B42" s="4"/>
      <c r="C42" s="5" t="s">
        <v>23</v>
      </c>
      <c r="D42" s="36" t="s">
        <v>17</v>
      </c>
      <c r="E42" s="16">
        <v>104.2</v>
      </c>
      <c r="F42" s="16">
        <v>20.8</v>
      </c>
      <c r="G42" s="17">
        <v>101.4</v>
      </c>
      <c r="H42" s="17">
        <v>15.2</v>
      </c>
      <c r="I42" s="27">
        <v>15</v>
      </c>
    </row>
    <row r="43" spans="2:9" ht="16.5" customHeight="1" thickBot="1">
      <c r="B43" s="4"/>
      <c r="C43" s="5" t="s">
        <v>24</v>
      </c>
      <c r="D43" s="36" t="s">
        <v>17</v>
      </c>
      <c r="E43" s="16">
        <v>91.8</v>
      </c>
      <c r="F43" s="16">
        <v>18.399999999999999</v>
      </c>
      <c r="G43" s="17">
        <v>102.5</v>
      </c>
      <c r="H43" s="17">
        <v>23.8</v>
      </c>
      <c r="I43" s="27">
        <v>12</v>
      </c>
    </row>
    <row r="44" spans="2:9" ht="15.75" customHeight="1" thickBot="1">
      <c r="B44" s="4"/>
      <c r="C44" s="7" t="s">
        <v>25</v>
      </c>
      <c r="D44" s="36" t="s">
        <v>17</v>
      </c>
      <c r="E44" s="16">
        <v>1652.2</v>
      </c>
      <c r="F44" s="16">
        <v>330.4</v>
      </c>
      <c r="G44" s="17">
        <v>1320.4</v>
      </c>
      <c r="H44" s="17">
        <v>316.5</v>
      </c>
      <c r="I44" s="27">
        <v>315</v>
      </c>
    </row>
    <row r="45" spans="2:9" ht="15" customHeight="1" thickBot="1">
      <c r="B45" s="4"/>
      <c r="C45" s="5" t="s">
        <v>26</v>
      </c>
      <c r="D45" s="36" t="s">
        <v>17</v>
      </c>
      <c r="E45" s="16">
        <v>6.25</v>
      </c>
      <c r="F45" s="16">
        <v>1.25</v>
      </c>
      <c r="G45" s="17"/>
      <c r="H45" s="17"/>
      <c r="I45" s="27"/>
    </row>
    <row r="46" spans="2:9" ht="15.75" customHeight="1" thickBot="1">
      <c r="B46" s="4"/>
      <c r="C46" s="5" t="s">
        <v>27</v>
      </c>
      <c r="D46" s="36" t="s">
        <v>17</v>
      </c>
      <c r="E46" s="16">
        <v>96.7</v>
      </c>
      <c r="F46" s="16">
        <v>19.3</v>
      </c>
      <c r="G46" s="17">
        <v>150.4</v>
      </c>
      <c r="H46" s="17">
        <v>26.6</v>
      </c>
      <c r="I46" s="27">
        <v>15</v>
      </c>
    </row>
    <row r="47" spans="2:9" ht="15" customHeight="1" thickBot="1">
      <c r="B47" s="4"/>
      <c r="C47" s="7" t="s">
        <v>28</v>
      </c>
      <c r="D47" s="36" t="s">
        <v>17</v>
      </c>
      <c r="E47" s="16">
        <v>175</v>
      </c>
      <c r="F47" s="16">
        <v>35</v>
      </c>
      <c r="G47" s="17">
        <v>159</v>
      </c>
      <c r="H47" s="17">
        <v>15.2</v>
      </c>
      <c r="I47" s="27">
        <v>15.2</v>
      </c>
    </row>
    <row r="48" spans="2:9" ht="12.75" customHeight="1" thickBot="1">
      <c r="B48" s="4"/>
      <c r="C48" s="7" t="s">
        <v>29</v>
      </c>
      <c r="D48" s="36" t="s">
        <v>17</v>
      </c>
      <c r="E48" s="16">
        <v>498.96</v>
      </c>
      <c r="F48" s="16">
        <v>99.8</v>
      </c>
      <c r="G48" s="17">
        <v>400</v>
      </c>
      <c r="H48" s="17">
        <v>95.6</v>
      </c>
      <c r="I48" s="27">
        <v>80</v>
      </c>
    </row>
    <row r="49" spans="2:9" ht="15.75" customHeight="1" thickBot="1">
      <c r="B49" s="4"/>
      <c r="C49" s="5" t="s">
        <v>30</v>
      </c>
      <c r="D49" s="36" t="s">
        <v>17</v>
      </c>
      <c r="E49" s="16">
        <f>E40-E41-E42-E43-E44-E45-E46-E47-E48</f>
        <v>190.00000000000006</v>
      </c>
      <c r="F49" s="16">
        <f t="shared" ref="F49:I49" si="8">F40-F41-F42-F43-F44-F45-F46-F47-F48</f>
        <v>35.000000000000014</v>
      </c>
      <c r="G49" s="16">
        <f t="shared" si="8"/>
        <v>121.69999999999993</v>
      </c>
      <c r="H49" s="16">
        <f t="shared" si="8"/>
        <v>27.79999999999994</v>
      </c>
      <c r="I49" s="27">
        <f t="shared" si="8"/>
        <v>9.9999999999999858</v>
      </c>
    </row>
    <row r="50" spans="2:9" ht="21" customHeight="1" thickBot="1">
      <c r="B50" s="4"/>
      <c r="C50" s="59" t="s">
        <v>42</v>
      </c>
      <c r="D50" s="37" t="s">
        <v>17</v>
      </c>
      <c r="E50" s="21">
        <f>E36-E40</f>
        <v>3.2899999999999636</v>
      </c>
      <c r="F50" s="21">
        <f t="shared" ref="F50:I50" si="9">F36-F40</f>
        <v>3.7300000000001319</v>
      </c>
      <c r="G50" s="21">
        <f t="shared" si="9"/>
        <v>-82.369999999999891</v>
      </c>
      <c r="H50" s="22">
        <f t="shared" si="9"/>
        <v>-76.844999999999914</v>
      </c>
      <c r="I50" s="27">
        <f t="shared" si="9"/>
        <v>5.0000000000011369E-2</v>
      </c>
    </row>
    <row r="51" spans="2:9" ht="4.5" customHeight="1"/>
    <row r="52" spans="2:9" ht="9" hidden="1" customHeight="1"/>
    <row r="53" spans="2:9" ht="0.75" customHeight="1">
      <c r="C53" s="80" t="s">
        <v>47</v>
      </c>
      <c r="D53" s="80"/>
      <c r="E53" s="80"/>
      <c r="F53" s="80"/>
      <c r="G53" s="80"/>
      <c r="H53" s="80"/>
      <c r="I53" s="80"/>
    </row>
    <row r="54" spans="2:9">
      <c r="C54" s="80"/>
      <c r="D54" s="80"/>
      <c r="E54" s="80"/>
      <c r="F54" s="80"/>
      <c r="G54" s="80"/>
      <c r="H54" s="80"/>
      <c r="I54" s="80"/>
    </row>
  </sheetData>
  <mergeCells count="29">
    <mergeCell ref="C53:I54"/>
    <mergeCell ref="O4:R4"/>
    <mergeCell ref="S4:S8"/>
    <mergeCell ref="O5:P6"/>
    <mergeCell ref="Q5:R6"/>
    <mergeCell ref="O7:O8"/>
    <mergeCell ref="P7:P8"/>
    <mergeCell ref="Q7:Q8"/>
    <mergeCell ref="R7:R8"/>
    <mergeCell ref="J4:M4"/>
    <mergeCell ref="N4:N8"/>
    <mergeCell ref="J5:K6"/>
    <mergeCell ref="L5:M6"/>
    <mergeCell ref="J7:J8"/>
    <mergeCell ref="K7:K8"/>
    <mergeCell ref="L7:L8"/>
    <mergeCell ref="B2:S2"/>
    <mergeCell ref="M7:M8"/>
    <mergeCell ref="B4:B8"/>
    <mergeCell ref="C4:C8"/>
    <mergeCell ref="D4:D8"/>
    <mergeCell ref="I4:I8"/>
    <mergeCell ref="E7:E8"/>
    <mergeCell ref="F7:F8"/>
    <mergeCell ref="G7:G8"/>
    <mergeCell ref="H7:H8"/>
    <mergeCell ref="E5:F6"/>
    <mergeCell ref="G5:H6"/>
    <mergeCell ref="E4:H4"/>
  </mergeCells>
  <pageMargins left="0.31496062992125984" right="0.15748031496062992" top="0.31496062992125984" bottom="0.19685039370078741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9"/>
  <sheetViews>
    <sheetView workbookViewId="0">
      <selection activeCell="G12" sqref="G12"/>
    </sheetView>
  </sheetViews>
  <sheetFormatPr defaultRowHeight="15"/>
  <cols>
    <col min="1" max="1" width="3.42578125" customWidth="1"/>
    <col min="2" max="2" width="4.85546875" customWidth="1"/>
    <col min="3" max="3" width="16" customWidth="1"/>
    <col min="4" max="4" width="13.5703125" customWidth="1"/>
    <col min="5" max="5" width="12.7109375" customWidth="1"/>
    <col min="6" max="7" width="13.42578125" customWidth="1"/>
    <col min="8" max="8" width="10" customWidth="1"/>
  </cols>
  <sheetData>
    <row r="1" spans="2:11" ht="14.25" customHeight="1">
      <c r="B1" s="41"/>
      <c r="C1" s="41"/>
      <c r="D1" s="41"/>
      <c r="E1" s="41"/>
      <c r="F1" s="41"/>
      <c r="G1" s="41"/>
      <c r="H1" s="41"/>
    </row>
    <row r="2" spans="2:11" ht="39" customHeight="1">
      <c r="B2" s="81" t="s">
        <v>96</v>
      </c>
      <c r="C2" s="81"/>
      <c r="D2" s="81"/>
      <c r="E2" s="81"/>
      <c r="F2" s="81"/>
      <c r="G2" s="81"/>
      <c r="H2" s="81"/>
      <c r="I2" s="40"/>
      <c r="J2" s="40"/>
      <c r="K2" s="40"/>
    </row>
    <row r="3" spans="2:11">
      <c r="B3" s="41"/>
      <c r="C3" s="41"/>
      <c r="D3" s="41"/>
      <c r="E3" s="41"/>
      <c r="F3" s="41"/>
      <c r="G3" s="41"/>
      <c r="H3" s="41"/>
    </row>
    <row r="4" spans="2:11" ht="57" customHeight="1">
      <c r="B4" s="44" t="s">
        <v>50</v>
      </c>
      <c r="C4" s="44" t="s">
        <v>54</v>
      </c>
      <c r="D4" s="44" t="s">
        <v>93</v>
      </c>
      <c r="E4" s="44" t="s">
        <v>51</v>
      </c>
      <c r="F4" s="44" t="s">
        <v>52</v>
      </c>
      <c r="G4" s="44" t="s">
        <v>55</v>
      </c>
      <c r="H4" s="44" t="s">
        <v>53</v>
      </c>
    </row>
    <row r="5" spans="2:11" s="1" customFormat="1" ht="26.25" customHeight="1">
      <c r="B5" s="44"/>
      <c r="C5" s="44" t="s">
        <v>97</v>
      </c>
      <c r="D5" s="44" t="s">
        <v>99</v>
      </c>
      <c r="E5" s="44" t="s">
        <v>98</v>
      </c>
      <c r="F5" s="44" t="s">
        <v>100</v>
      </c>
      <c r="G5" s="44" t="s">
        <v>101</v>
      </c>
      <c r="H5" s="48" t="s">
        <v>94</v>
      </c>
    </row>
    <row r="6" spans="2:11" ht="25.5">
      <c r="B6" s="46">
        <v>1</v>
      </c>
      <c r="C6" s="45" t="s">
        <v>90</v>
      </c>
      <c r="D6" s="49">
        <f>D7+D8+D9</f>
        <v>1094</v>
      </c>
      <c r="E6" s="49">
        <f t="shared" ref="E6:H6" si="0">E7+E8+E9</f>
        <v>220.4</v>
      </c>
      <c r="F6" s="49">
        <f t="shared" si="0"/>
        <v>66.69</v>
      </c>
      <c r="G6" s="49">
        <f t="shared" si="0"/>
        <v>185.01999999999998</v>
      </c>
      <c r="H6" s="49">
        <f t="shared" si="0"/>
        <v>1566.1100000000001</v>
      </c>
      <c r="I6" s="1"/>
    </row>
    <row r="7" spans="2:11">
      <c r="B7" s="47" t="s">
        <v>58</v>
      </c>
      <c r="C7" s="43" t="s">
        <v>56</v>
      </c>
      <c r="D7" s="49">
        <v>34</v>
      </c>
      <c r="E7" s="49">
        <v>0</v>
      </c>
      <c r="F7" s="49">
        <v>3.6</v>
      </c>
      <c r="G7" s="49">
        <v>3.6</v>
      </c>
      <c r="H7" s="49">
        <f>SUM(D7:G7)</f>
        <v>41.2</v>
      </c>
    </row>
    <row r="8" spans="2:11">
      <c r="B8" s="47" t="s">
        <v>59</v>
      </c>
      <c r="C8" s="43" t="s">
        <v>57</v>
      </c>
      <c r="D8" s="49">
        <v>760</v>
      </c>
      <c r="E8" s="49">
        <v>220.4</v>
      </c>
      <c r="F8" s="49">
        <v>63.09</v>
      </c>
      <c r="G8" s="49">
        <v>181.42</v>
      </c>
      <c r="H8" s="49">
        <f t="shared" ref="H8:H28" si="1">SUM(D8:G8)</f>
        <v>1224.9100000000001</v>
      </c>
    </row>
    <row r="9" spans="2:11">
      <c r="B9" s="47" t="s">
        <v>60</v>
      </c>
      <c r="C9" s="43" t="s">
        <v>61</v>
      </c>
      <c r="D9" s="49">
        <v>300</v>
      </c>
      <c r="E9" s="49"/>
      <c r="F9" s="49"/>
      <c r="G9" s="49"/>
      <c r="H9" s="49">
        <f t="shared" si="1"/>
        <v>300</v>
      </c>
    </row>
    <row r="10" spans="2:11">
      <c r="B10" s="47" t="s">
        <v>62</v>
      </c>
      <c r="C10" s="45" t="s">
        <v>63</v>
      </c>
      <c r="D10" s="49">
        <v>3502.66</v>
      </c>
      <c r="E10" s="49">
        <v>250</v>
      </c>
      <c r="F10" s="49">
        <v>375.84</v>
      </c>
      <c r="G10" s="49">
        <v>395</v>
      </c>
      <c r="H10" s="49">
        <f t="shared" si="1"/>
        <v>4523.5</v>
      </c>
    </row>
    <row r="11" spans="2:11" ht="15" customHeight="1">
      <c r="B11" s="47" t="s">
        <v>64</v>
      </c>
      <c r="C11" s="45" t="s">
        <v>65</v>
      </c>
      <c r="D11" s="49">
        <v>10368.44</v>
      </c>
      <c r="E11" s="49">
        <v>5162.79</v>
      </c>
      <c r="F11" s="49">
        <v>649.42999999999995</v>
      </c>
      <c r="G11" s="49">
        <v>1307.2</v>
      </c>
      <c r="H11" s="49">
        <f t="shared" si="1"/>
        <v>17487.86</v>
      </c>
    </row>
    <row r="12" spans="2:11" ht="16.5" customHeight="1">
      <c r="B12" s="47" t="s">
        <v>66</v>
      </c>
      <c r="C12" s="45" t="s">
        <v>67</v>
      </c>
      <c r="D12" s="49">
        <v>860</v>
      </c>
      <c r="E12" s="49">
        <v>419.8</v>
      </c>
      <c r="F12" s="49"/>
      <c r="G12" s="49">
        <v>200</v>
      </c>
      <c r="H12" s="49">
        <f t="shared" si="1"/>
        <v>1479.8</v>
      </c>
    </row>
    <row r="13" spans="2:11">
      <c r="B13" s="47" t="s">
        <v>68</v>
      </c>
      <c r="C13" s="45" t="s">
        <v>69</v>
      </c>
      <c r="D13" s="49">
        <v>147.80000000000001</v>
      </c>
      <c r="E13" s="49">
        <v>310</v>
      </c>
      <c r="F13" s="49"/>
      <c r="G13" s="49">
        <v>120</v>
      </c>
      <c r="H13" s="49">
        <f t="shared" si="1"/>
        <v>577.79999999999995</v>
      </c>
    </row>
    <row r="14" spans="2:11" ht="25.5">
      <c r="B14" s="47" t="s">
        <v>70</v>
      </c>
      <c r="C14" s="45" t="s">
        <v>71</v>
      </c>
      <c r="D14" s="49">
        <v>1414.53</v>
      </c>
      <c r="E14" s="49">
        <v>232</v>
      </c>
      <c r="F14" s="49"/>
      <c r="G14" s="49">
        <v>250</v>
      </c>
      <c r="H14" s="49">
        <f t="shared" si="1"/>
        <v>1896.53</v>
      </c>
    </row>
    <row r="15" spans="2:11" ht="25.5">
      <c r="B15" s="47" t="s">
        <v>72</v>
      </c>
      <c r="C15" s="45" t="s">
        <v>91</v>
      </c>
      <c r="D15" s="49">
        <f>D16+D17+D18+D19+D20+D21+D22</f>
        <v>320.10000000000002</v>
      </c>
      <c r="E15" s="49">
        <f t="shared" ref="E15:H15" si="2">E16+E17+E18+E19+E20+E21+E22</f>
        <v>45</v>
      </c>
      <c r="F15" s="49">
        <f t="shared" si="2"/>
        <v>0</v>
      </c>
      <c r="G15" s="49">
        <f t="shared" si="2"/>
        <v>0</v>
      </c>
      <c r="H15" s="49">
        <f t="shared" si="2"/>
        <v>365.1</v>
      </c>
    </row>
    <row r="16" spans="2:11" ht="1.5" customHeight="1">
      <c r="B16" s="47" t="s">
        <v>73</v>
      </c>
      <c r="C16" s="43" t="s">
        <v>88</v>
      </c>
      <c r="D16" s="49">
        <v>81</v>
      </c>
      <c r="E16" s="49">
        <v>20</v>
      </c>
      <c r="F16" s="49"/>
      <c r="G16" s="49"/>
      <c r="H16" s="49">
        <f t="shared" si="1"/>
        <v>101</v>
      </c>
    </row>
    <row r="17" spans="2:8" hidden="1">
      <c r="B17" s="47" t="s">
        <v>74</v>
      </c>
      <c r="C17" s="43" t="s">
        <v>75</v>
      </c>
      <c r="D17" s="49">
        <v>20</v>
      </c>
      <c r="E17" s="49"/>
      <c r="F17" s="49"/>
      <c r="G17" s="49"/>
      <c r="H17" s="49">
        <f t="shared" si="1"/>
        <v>20</v>
      </c>
    </row>
    <row r="18" spans="2:8" hidden="1">
      <c r="B18" s="47" t="s">
        <v>76</v>
      </c>
      <c r="C18" s="43" t="s">
        <v>77</v>
      </c>
      <c r="D18" s="49">
        <v>25</v>
      </c>
      <c r="E18" s="49">
        <v>5</v>
      </c>
      <c r="F18" s="49"/>
      <c r="G18" s="49"/>
      <c r="H18" s="49">
        <f t="shared" si="1"/>
        <v>30</v>
      </c>
    </row>
    <row r="19" spans="2:8" ht="25.5" hidden="1">
      <c r="B19" s="47" t="s">
        <v>78</v>
      </c>
      <c r="C19" s="43" t="s">
        <v>79</v>
      </c>
      <c r="D19" s="49">
        <v>13</v>
      </c>
      <c r="E19" s="49">
        <v>5</v>
      </c>
      <c r="F19" s="49"/>
      <c r="G19" s="49"/>
      <c r="H19" s="49">
        <f t="shared" si="1"/>
        <v>18</v>
      </c>
    </row>
    <row r="20" spans="2:8" hidden="1">
      <c r="B20" s="47" t="s">
        <v>80</v>
      </c>
      <c r="C20" s="43" t="s">
        <v>81</v>
      </c>
      <c r="D20" s="49">
        <v>0</v>
      </c>
      <c r="E20" s="49">
        <v>15</v>
      </c>
      <c r="F20" s="49"/>
      <c r="G20" s="49"/>
      <c r="H20" s="49">
        <f t="shared" si="1"/>
        <v>15</v>
      </c>
    </row>
    <row r="21" spans="2:8" hidden="1">
      <c r="B21" s="47" t="s">
        <v>82</v>
      </c>
      <c r="C21" s="43" t="s">
        <v>92</v>
      </c>
      <c r="D21" s="49">
        <v>130</v>
      </c>
      <c r="E21" s="49"/>
      <c r="F21" s="49"/>
      <c r="G21" s="49"/>
      <c r="H21" s="49">
        <f t="shared" si="1"/>
        <v>130</v>
      </c>
    </row>
    <row r="22" spans="2:8" hidden="1">
      <c r="B22" s="47" t="s">
        <v>83</v>
      </c>
      <c r="C22" s="43" t="s">
        <v>87</v>
      </c>
      <c r="D22" s="49">
        <v>51.1</v>
      </c>
      <c r="E22" s="49"/>
      <c r="F22" s="49"/>
      <c r="G22" s="49"/>
      <c r="H22" s="49">
        <f t="shared" si="1"/>
        <v>51.1</v>
      </c>
    </row>
    <row r="23" spans="2:8">
      <c r="B23" s="47" t="s">
        <v>84</v>
      </c>
      <c r="C23" s="45" t="s">
        <v>85</v>
      </c>
      <c r="D23" s="49">
        <v>810.96</v>
      </c>
      <c r="E23" s="49">
        <v>335.35</v>
      </c>
      <c r="F23" s="49">
        <v>94.18</v>
      </c>
      <c r="G23" s="49"/>
      <c r="H23" s="49">
        <f t="shared" si="1"/>
        <v>1240.49</v>
      </c>
    </row>
    <row r="24" spans="2:8">
      <c r="B24" s="47"/>
      <c r="C24" s="45" t="s">
        <v>86</v>
      </c>
      <c r="D24" s="49">
        <f>D6+D10+D11+D12+D13+D14+D15+D23</f>
        <v>18518.489999999998</v>
      </c>
      <c r="E24" s="49">
        <f t="shared" ref="E24:G24" si="3">E6+E10+E11+E12+E13+E14+E15+E23</f>
        <v>6975.34</v>
      </c>
      <c r="F24" s="49">
        <f t="shared" si="3"/>
        <v>1186.1400000000001</v>
      </c>
      <c r="G24" s="49">
        <f t="shared" si="3"/>
        <v>2457.2200000000003</v>
      </c>
      <c r="H24" s="49">
        <f t="shared" si="1"/>
        <v>29137.19</v>
      </c>
    </row>
    <row r="25" spans="2:8">
      <c r="B25" s="47" t="s">
        <v>89</v>
      </c>
      <c r="C25" s="45" t="s">
        <v>95</v>
      </c>
      <c r="D25" s="49">
        <v>741.9</v>
      </c>
      <c r="E25" s="49">
        <v>500</v>
      </c>
      <c r="F25" s="49">
        <v>34.200000000000003</v>
      </c>
      <c r="G25" s="49">
        <v>60</v>
      </c>
      <c r="H25" s="49">
        <f t="shared" si="1"/>
        <v>1336.1000000000001</v>
      </c>
    </row>
    <row r="26" spans="2:8">
      <c r="B26" s="42"/>
      <c r="C26" s="42"/>
      <c r="D26" s="49"/>
      <c r="E26" s="49"/>
      <c r="F26" s="49"/>
      <c r="G26" s="49"/>
      <c r="H26" s="49">
        <f t="shared" si="1"/>
        <v>0</v>
      </c>
    </row>
    <row r="27" spans="2:8">
      <c r="B27" s="42"/>
      <c r="C27" s="42"/>
      <c r="D27" s="49"/>
      <c r="E27" s="49"/>
      <c r="F27" s="49"/>
      <c r="G27" s="49"/>
      <c r="H27" s="49">
        <f t="shared" si="1"/>
        <v>0</v>
      </c>
    </row>
    <row r="28" spans="2:8">
      <c r="B28" s="42"/>
      <c r="C28" s="42"/>
      <c r="D28" s="49"/>
      <c r="E28" s="49"/>
      <c r="F28" s="49"/>
      <c r="G28" s="49"/>
      <c r="H28" s="49">
        <f t="shared" si="1"/>
        <v>0</v>
      </c>
    </row>
    <row r="29" spans="2:8">
      <c r="B29" s="41"/>
      <c r="C29" s="41"/>
      <c r="D29" s="41"/>
      <c r="E29" s="41"/>
      <c r="F29" s="41"/>
      <c r="G29" s="41"/>
      <c r="H29" s="41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программы</vt:lpstr>
      <vt:lpstr>утвержденная 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2017-06-27T04:34:55Z</cp:lastPrinted>
  <dcterms:created xsi:type="dcterms:W3CDTF">2017-06-21T06:11:25Z</dcterms:created>
  <dcterms:modified xsi:type="dcterms:W3CDTF">2017-06-27T09:17:03Z</dcterms:modified>
</cp:coreProperties>
</file>